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EST 1\Downloads\Check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9" i="2" l="1"/>
  <c r="F317" i="2"/>
  <c r="C317" i="2"/>
  <c r="F14" i="2" l="1"/>
  <c r="F9" i="2"/>
  <c r="F8" i="2"/>
  <c r="F7" i="2"/>
  <c r="F6" i="2"/>
  <c r="F5" i="2"/>
  <c r="C248" i="2" l="1"/>
  <c r="D248" i="2"/>
  <c r="D252" i="2"/>
  <c r="C252" i="2"/>
  <c r="D251" i="2"/>
  <c r="C251" i="2"/>
  <c r="D250" i="2"/>
  <c r="C250" i="2"/>
  <c r="D249" i="2"/>
  <c r="D254" i="2" s="1"/>
  <c r="C249" i="2"/>
  <c r="C254" i="2" s="1"/>
  <c r="C256" i="2" l="1"/>
  <c r="D256" i="2"/>
  <c r="C255" i="2"/>
  <c r="D255" i="2"/>
  <c r="D258" i="2"/>
  <c r="D259" i="2"/>
  <c r="C258" i="2"/>
  <c r="C259" i="2"/>
  <c r="D196" i="2"/>
  <c r="C196" i="2"/>
  <c r="D150" i="2"/>
  <c r="C150" i="2"/>
  <c r="D149" i="2"/>
  <c r="C149" i="2"/>
  <c r="D148" i="2"/>
  <c r="C148" i="2"/>
  <c r="D147" i="2"/>
  <c r="C147" i="2"/>
  <c r="D146" i="2"/>
  <c r="C146" i="2"/>
  <c r="D98" i="2"/>
  <c r="C98" i="2"/>
  <c r="D97" i="2"/>
  <c r="C97" i="2"/>
  <c r="D96" i="2"/>
  <c r="C96" i="2"/>
  <c r="C197" i="2" l="1"/>
  <c r="D197" i="2"/>
</calcChain>
</file>

<file path=xl/sharedStrings.xml><?xml version="1.0" encoding="utf-8"?>
<sst xmlns="http://schemas.openxmlformats.org/spreadsheetml/2006/main" count="74" uniqueCount="61">
  <si>
    <t>fires per 1000 housing units</t>
  </si>
  <si>
    <t>thefts per 1000 population</t>
  </si>
  <si>
    <t>Bins</t>
  </si>
  <si>
    <t>Bin</t>
  </si>
  <si>
    <t>More</t>
  </si>
  <si>
    <t>Frequency</t>
  </si>
  <si>
    <t>Cumulative %</t>
  </si>
  <si>
    <t>Frequency table</t>
  </si>
  <si>
    <t>QUESTION 3</t>
  </si>
  <si>
    <t>A pie chart</t>
  </si>
  <si>
    <t>15- 14.29%</t>
  </si>
  <si>
    <t>30- 33.33%</t>
  </si>
  <si>
    <t>45- 38.09%</t>
  </si>
  <si>
    <t>60- 7.15%</t>
  </si>
  <si>
    <t>75-0%</t>
  </si>
  <si>
    <t>90- 0%</t>
  </si>
  <si>
    <t>105-0%</t>
  </si>
  <si>
    <t>120-0%</t>
  </si>
  <si>
    <t>135- 0%</t>
  </si>
  <si>
    <t>150-2.38%</t>
  </si>
  <si>
    <t>x-fires per 1000 housing units</t>
  </si>
  <si>
    <t>Mean</t>
  </si>
  <si>
    <t>Mode</t>
  </si>
  <si>
    <t>Median</t>
  </si>
  <si>
    <t>Question 4</t>
  </si>
  <si>
    <t>Question 5</t>
  </si>
  <si>
    <t>Question 6</t>
  </si>
  <si>
    <t>The Five Number Summary of the Data</t>
  </si>
  <si>
    <t>y-thefts per 1000 of population</t>
  </si>
  <si>
    <t>Maximum</t>
  </si>
  <si>
    <t>Minmum</t>
  </si>
  <si>
    <t>Q1</t>
  </si>
  <si>
    <t>Q3</t>
  </si>
  <si>
    <t xml:space="preserve">Question 7 </t>
  </si>
  <si>
    <t>Range and Standard Deviation</t>
  </si>
  <si>
    <t>Standard deviation</t>
  </si>
  <si>
    <t>Range</t>
  </si>
  <si>
    <t xml:space="preserve">Question 8 </t>
  </si>
  <si>
    <t>min</t>
  </si>
  <si>
    <t>Max</t>
  </si>
  <si>
    <t>Hidden</t>
  </si>
  <si>
    <t>lower</t>
  </si>
  <si>
    <t>upper</t>
  </si>
  <si>
    <t>whisker top</t>
  </si>
  <si>
    <t>whisker bottom</t>
  </si>
  <si>
    <t>x</t>
  </si>
  <si>
    <t>y</t>
  </si>
  <si>
    <t xml:space="preserve">Box1 </t>
  </si>
  <si>
    <t>Box3</t>
  </si>
  <si>
    <t>Box2</t>
  </si>
  <si>
    <t>Question 9</t>
  </si>
  <si>
    <t>The largest column is bin 45</t>
  </si>
  <si>
    <t>Question 2</t>
  </si>
  <si>
    <t>Relative frequency</t>
  </si>
  <si>
    <t>Mean, Mode AND Median</t>
  </si>
  <si>
    <t xml:space="preserve">total frequency = </t>
  </si>
  <si>
    <t xml:space="preserve">Probability = </t>
  </si>
  <si>
    <t xml:space="preserve">smallest column = </t>
  </si>
  <si>
    <t xml:space="preserve">Frequency = </t>
  </si>
  <si>
    <t xml:space="preserve">largest column = </t>
  </si>
  <si>
    <t>Probability data falls in both bins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</si>
</sst>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0" xfId="0" applyNumberFormat="1" applyFill="1" applyBorder="1" applyAlignment="1"/>
    <xf numFmtId="0" fontId="0" fillId="0" borderId="1" xfId="0" applyFill="1" applyBorder="1" applyAlignment="1"/>
    <xf numFmtId="10" fontId="0" fillId="0" borderId="1" xfId="0" applyNumberForma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Sheet2!$C$5:$C$15</c:f>
              <c:strCache>
                <c:ptCount val="11"/>
                <c:pt idx="0">
                  <c:v>15</c:v>
                </c:pt>
                <c:pt idx="1">
                  <c:v>30</c:v>
                </c:pt>
                <c:pt idx="2">
                  <c:v>45</c:v>
                </c:pt>
                <c:pt idx="3">
                  <c:v>60</c:v>
                </c:pt>
                <c:pt idx="4">
                  <c:v>75</c:v>
                </c:pt>
                <c:pt idx="5">
                  <c:v>90</c:v>
                </c:pt>
                <c:pt idx="6">
                  <c:v>105</c:v>
                </c:pt>
                <c:pt idx="7">
                  <c:v>120</c:v>
                </c:pt>
                <c:pt idx="8">
                  <c:v>135</c:v>
                </c:pt>
                <c:pt idx="9">
                  <c:v>150</c:v>
                </c:pt>
                <c:pt idx="10">
                  <c:v>More</c:v>
                </c:pt>
              </c:strCache>
            </c:strRef>
          </c:cat>
          <c:val>
            <c:numRef>
              <c:f>Sheet2!$D$5:$D$15</c:f>
              <c:numCache>
                <c:formatCode>General</c:formatCode>
                <c:ptCount val="11"/>
                <c:pt idx="0">
                  <c:v>6</c:v>
                </c:pt>
                <c:pt idx="1">
                  <c:v>14</c:v>
                </c:pt>
                <c:pt idx="2">
                  <c:v>16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20493344"/>
        <c:axId val="-420482464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Sheet2!$C$5:$C$15</c:f>
              <c:strCache>
                <c:ptCount val="11"/>
                <c:pt idx="0">
                  <c:v>15</c:v>
                </c:pt>
                <c:pt idx="1">
                  <c:v>30</c:v>
                </c:pt>
                <c:pt idx="2">
                  <c:v>45</c:v>
                </c:pt>
                <c:pt idx="3">
                  <c:v>60</c:v>
                </c:pt>
                <c:pt idx="4">
                  <c:v>75</c:v>
                </c:pt>
                <c:pt idx="5">
                  <c:v>90</c:v>
                </c:pt>
                <c:pt idx="6">
                  <c:v>105</c:v>
                </c:pt>
                <c:pt idx="7">
                  <c:v>120</c:v>
                </c:pt>
                <c:pt idx="8">
                  <c:v>135</c:v>
                </c:pt>
                <c:pt idx="9">
                  <c:v>150</c:v>
                </c:pt>
                <c:pt idx="10">
                  <c:v>More</c:v>
                </c:pt>
              </c:strCache>
            </c:strRef>
          </c:cat>
          <c:val>
            <c:numRef>
              <c:f>Sheet2!$E$5:$E$15</c:f>
              <c:numCache>
                <c:formatCode>0.00%</c:formatCode>
                <c:ptCount val="11"/>
                <c:pt idx="0">
                  <c:v>0.14285714285714285</c:v>
                </c:pt>
                <c:pt idx="1">
                  <c:v>0.47619047619047616</c:v>
                </c:pt>
                <c:pt idx="2">
                  <c:v>0.8571428571428571</c:v>
                </c:pt>
                <c:pt idx="3">
                  <c:v>0.9285714285714286</c:v>
                </c:pt>
                <c:pt idx="4">
                  <c:v>0.97619047619047616</c:v>
                </c:pt>
                <c:pt idx="5">
                  <c:v>0.97619047619047616</c:v>
                </c:pt>
                <c:pt idx="6">
                  <c:v>0.97619047619047616</c:v>
                </c:pt>
                <c:pt idx="7">
                  <c:v>0.97619047619047616</c:v>
                </c:pt>
                <c:pt idx="8">
                  <c:v>0.97619047619047616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0484640"/>
        <c:axId val="-420484096"/>
      </c:lineChart>
      <c:catAx>
        <c:axId val="-420493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420482464"/>
        <c:crosses val="autoZero"/>
        <c:auto val="1"/>
        <c:lblAlgn val="ctr"/>
        <c:lblOffset val="100"/>
        <c:noMultiLvlLbl val="0"/>
      </c:catAx>
      <c:valAx>
        <c:axId val="-420482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420493344"/>
        <c:crosses val="autoZero"/>
        <c:crossBetween val="between"/>
      </c:valAx>
      <c:valAx>
        <c:axId val="-420484096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-420484640"/>
        <c:crosses val="max"/>
        <c:crossBetween val="between"/>
      </c:valAx>
      <c:catAx>
        <c:axId val="-420484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420484096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9768738250279271"/>
          <c:y val="3.22952710495963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030578790107986"/>
          <c:y val="0.15266435986159171"/>
          <c:w val="0.33629730539737895"/>
          <c:h val="0.67259461079475791"/>
        </c:manualLayout>
      </c:layout>
      <c:pieChart>
        <c:varyColors val="1"/>
        <c:ser>
          <c:idx val="0"/>
          <c:order val="0"/>
          <c:tx>
            <c:strRef>
              <c:f>Sheet2!$D$3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1"/>
              <c:layout>
                <c:manualLayout>
                  <c:x val="0.10380622837370242"/>
                  <c:y val="0.2399077277970011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9.22722029988466E-2"/>
                  <c:y val="0.166089965397923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0380622837370237"/>
                  <c:y val="6.920415224913495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8.5351787773933097E-2"/>
                  <c:y val="9.2272202998846548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0.18685121107266436"/>
                  <c:y val="8.304498269896196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Sheet2!$C$4:$C$15</c:f>
              <c:strCache>
                <c:ptCount val="12"/>
                <c:pt idx="0">
                  <c:v>Bin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More</c:v>
                </c:pt>
              </c:strCache>
            </c:strRef>
          </c:cat>
          <c:val>
            <c:numRef>
              <c:f>Sheet2!$D$4:$D$15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14</c:v>
                </c:pt>
                <c:pt idx="3">
                  <c:v>16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Sheet2!$E$3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Sheet2!$C$4:$C$15</c:f>
              <c:strCache>
                <c:ptCount val="12"/>
                <c:pt idx="0">
                  <c:v>Bin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More</c:v>
                </c:pt>
              </c:strCache>
            </c:strRef>
          </c:cat>
          <c:val>
            <c:numRef>
              <c:f>Sheet2!$E$4:$E$15</c:f>
              <c:numCache>
                <c:formatCode>0.00%</c:formatCode>
                <c:ptCount val="12"/>
                <c:pt idx="0" formatCode="General">
                  <c:v>0</c:v>
                </c:pt>
                <c:pt idx="1">
                  <c:v>0.14285714285714285</c:v>
                </c:pt>
                <c:pt idx="2">
                  <c:v>0.47619047619047616</c:v>
                </c:pt>
                <c:pt idx="3">
                  <c:v>0.8571428571428571</c:v>
                </c:pt>
                <c:pt idx="4">
                  <c:v>0.9285714285714286</c:v>
                </c:pt>
                <c:pt idx="5">
                  <c:v>0.97619047619047616</c:v>
                </c:pt>
                <c:pt idx="6">
                  <c:v>0.97619047619047616</c:v>
                </c:pt>
                <c:pt idx="7">
                  <c:v>0.97619047619047616</c:v>
                </c:pt>
                <c:pt idx="8">
                  <c:v>0.97619047619047616</c:v>
                </c:pt>
                <c:pt idx="9">
                  <c:v>0.97619047619047616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</c:ser>
        <c:ser>
          <c:idx val="2"/>
          <c:order val="2"/>
          <c:tx>
            <c:strRef>
              <c:f>Sheet2!$F$3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Sheet2!$C$4:$C$15</c:f>
              <c:strCache>
                <c:ptCount val="12"/>
                <c:pt idx="0">
                  <c:v>Bin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More</c:v>
                </c:pt>
              </c:strCache>
            </c:strRef>
          </c:cat>
          <c:val>
            <c:numRef>
              <c:f>Sheet2!$F$4:$F$15</c:f>
              <c:numCache>
                <c:formatCode>General</c:formatCode>
                <c:ptCount val="12"/>
                <c:pt idx="0">
                  <c:v>0</c:v>
                </c:pt>
                <c:pt idx="1">
                  <c:v>0.14285714285714285</c:v>
                </c:pt>
                <c:pt idx="2">
                  <c:v>0.33333333333333331</c:v>
                </c:pt>
                <c:pt idx="3">
                  <c:v>0.38095238095238093</c:v>
                </c:pt>
                <c:pt idx="4">
                  <c:v>7.1428571428571425E-2</c:v>
                </c:pt>
                <c:pt idx="5">
                  <c:v>4.7619047619047616E-2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2.3809523809523808E-2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Box</a:t>
            </a:r>
            <a:r>
              <a:rPr lang="en-US" baseline="0"/>
              <a:t>plot of fire and theft in chicago</a:t>
            </a:r>
          </a:p>
        </c:rich>
      </c:tx>
      <c:layout>
        <c:manualLayout>
          <c:xMode val="edge"/>
          <c:yMode val="edge"/>
          <c:x val="0.3331804280549876"/>
          <c:y val="1.04849293588204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Sheet2!$A$254:$B$254</c:f>
              <c:strCache>
                <c:ptCount val="2"/>
                <c:pt idx="0">
                  <c:v>Box1 </c:v>
                </c:pt>
                <c:pt idx="1">
                  <c:v>Hidden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Sheet2!$C$259:$D$259</c:f>
                <c:numCache>
                  <c:formatCode>General</c:formatCode>
                  <c:ptCount val="2"/>
                  <c:pt idx="0">
                    <c:v>3.625</c:v>
                  </c:pt>
                  <c:pt idx="1">
                    <c:v>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Sheet2!$C$247:$D$247</c:f>
              <c:strCache>
                <c:ptCount val="2"/>
                <c:pt idx="0">
                  <c:v>x</c:v>
                </c:pt>
                <c:pt idx="1">
                  <c:v>y</c:v>
                </c:pt>
              </c:strCache>
            </c:strRef>
          </c:cat>
          <c:val>
            <c:numRef>
              <c:f>Sheet2!$C$254:$D$254</c:f>
              <c:numCache>
                <c:formatCode>General</c:formatCode>
                <c:ptCount val="2"/>
                <c:pt idx="0">
                  <c:v>5.625</c:v>
                </c:pt>
                <c:pt idx="1">
                  <c:v>22</c:v>
                </c:pt>
              </c:numCache>
            </c:numRef>
          </c:val>
        </c:ser>
        <c:ser>
          <c:idx val="1"/>
          <c:order val="1"/>
          <c:tx>
            <c:strRef>
              <c:f>Sheet2!$A$255:$B$255</c:f>
              <c:strCache>
                <c:ptCount val="2"/>
                <c:pt idx="0">
                  <c:v>Box2</c:v>
                </c:pt>
                <c:pt idx="1">
                  <c:v>lower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1">
                  <a:lumMod val="85000"/>
                  <a:lumOff val="15000"/>
                </a:schemeClr>
              </a:solidFill>
            </a:ln>
            <a:effectLst/>
          </c:spPr>
          <c:invertIfNegative val="0"/>
          <c:cat>
            <c:strRef>
              <c:f>Sheet2!$C$247:$D$247</c:f>
              <c:strCache>
                <c:ptCount val="2"/>
                <c:pt idx="0">
                  <c:v>x</c:v>
                </c:pt>
                <c:pt idx="1">
                  <c:v>y</c:v>
                </c:pt>
              </c:strCache>
            </c:strRef>
          </c:cat>
          <c:val>
            <c:numRef>
              <c:f>Sheet2!$C$255:$D$255</c:f>
              <c:numCache>
                <c:formatCode>General</c:formatCode>
                <c:ptCount val="2"/>
                <c:pt idx="0">
                  <c:v>7.0678571428571413</c:v>
                </c:pt>
                <c:pt idx="1">
                  <c:v>11.666666666666664</c:v>
                </c:pt>
              </c:numCache>
            </c:numRef>
          </c:val>
        </c:ser>
        <c:ser>
          <c:idx val="2"/>
          <c:order val="2"/>
          <c:tx>
            <c:strRef>
              <c:f>Sheet2!$A$256:$B$256</c:f>
              <c:strCache>
                <c:ptCount val="2"/>
                <c:pt idx="0">
                  <c:v>Box3</c:v>
                </c:pt>
                <c:pt idx="1">
                  <c:v>upper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>
                  <a:lumMod val="65000"/>
                  <a:lumOff val="35000"/>
                </a:schemeClr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Sheet2!$C$258:$D$258</c:f>
                <c:numCache>
                  <c:formatCode>General</c:formatCode>
                  <c:ptCount val="2"/>
                  <c:pt idx="0">
                    <c:v>22.525000000000006</c:v>
                  </c:pt>
                  <c:pt idx="1">
                    <c:v>107.25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Sheet2!$C$247:$D$247</c:f>
              <c:strCache>
                <c:ptCount val="2"/>
                <c:pt idx="0">
                  <c:v>x</c:v>
                </c:pt>
                <c:pt idx="1">
                  <c:v>y</c:v>
                </c:pt>
              </c:strCache>
            </c:strRef>
          </c:cat>
          <c:val>
            <c:numRef>
              <c:f>Sheet2!$C$256:$D$256</c:f>
              <c:numCache>
                <c:formatCode>General</c:formatCode>
                <c:ptCount val="2"/>
                <c:pt idx="0">
                  <c:v>4.4821428571428559</c:v>
                </c:pt>
                <c:pt idx="1">
                  <c:v>6.0833333333333357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420491168"/>
        <c:axId val="-420479200"/>
      </c:barChart>
      <c:catAx>
        <c:axId val="-42049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20479200"/>
        <c:crosses val="autoZero"/>
        <c:auto val="1"/>
        <c:lblAlgn val="ctr"/>
        <c:lblOffset val="100"/>
        <c:noMultiLvlLbl val="0"/>
      </c:catAx>
      <c:valAx>
        <c:axId val="-42047920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420491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899367036832827"/>
          <c:y val="0.12735423232227766"/>
          <c:w val="0.64485326494468476"/>
          <c:h val="0.73884915733462697"/>
        </c:manualLayout>
      </c:layout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Sheet2!$C$5:$C$15</c:f>
              <c:strCache>
                <c:ptCount val="11"/>
                <c:pt idx="0">
                  <c:v>15</c:v>
                </c:pt>
                <c:pt idx="1">
                  <c:v>30</c:v>
                </c:pt>
                <c:pt idx="2">
                  <c:v>45</c:v>
                </c:pt>
                <c:pt idx="3">
                  <c:v>60</c:v>
                </c:pt>
                <c:pt idx="4">
                  <c:v>75</c:v>
                </c:pt>
                <c:pt idx="5">
                  <c:v>90</c:v>
                </c:pt>
                <c:pt idx="6">
                  <c:v>105</c:v>
                </c:pt>
                <c:pt idx="7">
                  <c:v>120</c:v>
                </c:pt>
                <c:pt idx="8">
                  <c:v>135</c:v>
                </c:pt>
                <c:pt idx="9">
                  <c:v>150</c:v>
                </c:pt>
                <c:pt idx="10">
                  <c:v>More</c:v>
                </c:pt>
              </c:strCache>
            </c:strRef>
          </c:cat>
          <c:val>
            <c:numRef>
              <c:f>Sheet2!$D$5:$D$15</c:f>
              <c:numCache>
                <c:formatCode>General</c:formatCode>
                <c:ptCount val="11"/>
                <c:pt idx="0">
                  <c:v>6</c:v>
                </c:pt>
                <c:pt idx="1">
                  <c:v>14</c:v>
                </c:pt>
                <c:pt idx="2">
                  <c:v>16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20481920"/>
        <c:axId val="-420490624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Sheet2!$C$5:$C$15</c:f>
              <c:strCache>
                <c:ptCount val="11"/>
                <c:pt idx="0">
                  <c:v>15</c:v>
                </c:pt>
                <c:pt idx="1">
                  <c:v>30</c:v>
                </c:pt>
                <c:pt idx="2">
                  <c:v>45</c:v>
                </c:pt>
                <c:pt idx="3">
                  <c:v>60</c:v>
                </c:pt>
                <c:pt idx="4">
                  <c:v>75</c:v>
                </c:pt>
                <c:pt idx="5">
                  <c:v>90</c:v>
                </c:pt>
                <c:pt idx="6">
                  <c:v>105</c:v>
                </c:pt>
                <c:pt idx="7">
                  <c:v>120</c:v>
                </c:pt>
                <c:pt idx="8">
                  <c:v>135</c:v>
                </c:pt>
                <c:pt idx="9">
                  <c:v>150</c:v>
                </c:pt>
                <c:pt idx="10">
                  <c:v>More</c:v>
                </c:pt>
              </c:strCache>
            </c:strRef>
          </c:cat>
          <c:val>
            <c:numRef>
              <c:f>Sheet2!$E$5:$E$15</c:f>
              <c:numCache>
                <c:formatCode>0.00%</c:formatCode>
                <c:ptCount val="11"/>
                <c:pt idx="0">
                  <c:v>0.14285714285714285</c:v>
                </c:pt>
                <c:pt idx="1">
                  <c:v>0.47619047619047616</c:v>
                </c:pt>
                <c:pt idx="2">
                  <c:v>0.8571428571428571</c:v>
                </c:pt>
                <c:pt idx="3">
                  <c:v>0.9285714285714286</c:v>
                </c:pt>
                <c:pt idx="4">
                  <c:v>0.97619047619047616</c:v>
                </c:pt>
                <c:pt idx="5">
                  <c:v>0.97619047619047616</c:v>
                </c:pt>
                <c:pt idx="6">
                  <c:v>0.97619047619047616</c:v>
                </c:pt>
                <c:pt idx="7">
                  <c:v>0.97619047619047616</c:v>
                </c:pt>
                <c:pt idx="8">
                  <c:v>0.97619047619047616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20487360"/>
        <c:axId val="-420483552"/>
      </c:lineChart>
      <c:catAx>
        <c:axId val="-420481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420490624"/>
        <c:crosses val="autoZero"/>
        <c:auto val="1"/>
        <c:lblAlgn val="ctr"/>
        <c:lblOffset val="100"/>
        <c:noMultiLvlLbl val="0"/>
      </c:catAx>
      <c:valAx>
        <c:axId val="-4204906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-420481920"/>
        <c:crosses val="autoZero"/>
        <c:crossBetween val="between"/>
      </c:valAx>
      <c:valAx>
        <c:axId val="-42048355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-420487360"/>
        <c:crosses val="max"/>
        <c:crossBetween val="between"/>
      </c:valAx>
      <c:catAx>
        <c:axId val="-420487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420483552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209551</xdr:colOff>
      <xdr:row>46</xdr:row>
      <xdr:rowOff>19050</xdr:rowOff>
    </xdr:from>
    <xdr:to>
      <xdr:col>13</xdr:col>
      <xdr:colOff>276225</xdr:colOff>
      <xdr:row>68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52387</xdr:rowOff>
    </xdr:from>
    <xdr:to>
      <xdr:col>7</xdr:col>
      <xdr:colOff>342900</xdr:colOff>
      <xdr:row>33</xdr:row>
      <xdr:rowOff>128587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600074</xdr:colOff>
      <xdr:row>264</xdr:row>
      <xdr:rowOff>180975</xdr:rowOff>
    </xdr:from>
    <xdr:to>
      <xdr:col>10</xdr:col>
      <xdr:colOff>104775</xdr:colOff>
      <xdr:row>284</xdr:row>
      <xdr:rowOff>4762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290</xdr:row>
      <xdr:rowOff>0</xdr:rowOff>
    </xdr:from>
    <xdr:to>
      <xdr:col>12</xdr:col>
      <xdr:colOff>66674</xdr:colOff>
      <xdr:row>312</xdr:row>
      <xdr:rowOff>104774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A2" sqref="A2"/>
    </sheetView>
  </sheetViews>
  <sheetFormatPr defaultRowHeight="15" x14ac:dyDescent="0.25"/>
  <sheetData>
    <row r="1" spans="1:4" x14ac:dyDescent="0.25">
      <c r="A1" t="s">
        <v>52</v>
      </c>
    </row>
    <row r="3" spans="1:4" x14ac:dyDescent="0.25">
      <c r="A3" t="s">
        <v>0</v>
      </c>
      <c r="B3" t="s">
        <v>1</v>
      </c>
      <c r="D3" t="s">
        <v>2</v>
      </c>
    </row>
    <row r="4" spans="1:4" x14ac:dyDescent="0.25">
      <c r="A4">
        <v>6.2</v>
      </c>
      <c r="B4">
        <v>29</v>
      </c>
      <c r="D4">
        <v>15</v>
      </c>
    </row>
    <row r="5" spans="1:4" x14ac:dyDescent="0.25">
      <c r="A5">
        <v>9.5</v>
      </c>
      <c r="B5">
        <v>44</v>
      </c>
      <c r="D5">
        <v>30</v>
      </c>
    </row>
    <row r="6" spans="1:4" x14ac:dyDescent="0.25">
      <c r="A6">
        <v>10.5</v>
      </c>
      <c r="B6">
        <v>36</v>
      </c>
      <c r="D6">
        <v>45</v>
      </c>
    </row>
    <row r="7" spans="1:4" x14ac:dyDescent="0.25">
      <c r="A7">
        <v>7.7</v>
      </c>
      <c r="B7">
        <v>37</v>
      </c>
      <c r="D7">
        <v>60</v>
      </c>
    </row>
    <row r="8" spans="1:4" x14ac:dyDescent="0.25">
      <c r="A8">
        <v>8.6</v>
      </c>
      <c r="B8">
        <v>53</v>
      </c>
      <c r="D8">
        <v>75</v>
      </c>
    </row>
    <row r="9" spans="1:4" x14ac:dyDescent="0.25">
      <c r="A9">
        <v>34.1</v>
      </c>
      <c r="B9">
        <v>68</v>
      </c>
      <c r="D9">
        <v>90</v>
      </c>
    </row>
    <row r="10" spans="1:4" x14ac:dyDescent="0.25">
      <c r="A10">
        <v>11</v>
      </c>
      <c r="B10">
        <v>75</v>
      </c>
      <c r="D10">
        <v>105</v>
      </c>
    </row>
    <row r="11" spans="1:4" x14ac:dyDescent="0.25">
      <c r="A11">
        <v>6.9</v>
      </c>
      <c r="B11">
        <v>18</v>
      </c>
      <c r="D11">
        <v>120</v>
      </c>
    </row>
    <row r="12" spans="1:4" x14ac:dyDescent="0.25">
      <c r="A12">
        <v>7.3</v>
      </c>
      <c r="B12">
        <v>31</v>
      </c>
      <c r="D12">
        <v>135</v>
      </c>
    </row>
    <row r="13" spans="1:4" x14ac:dyDescent="0.25">
      <c r="A13">
        <v>15.1</v>
      </c>
      <c r="B13">
        <v>25</v>
      </c>
      <c r="D13">
        <v>150</v>
      </c>
    </row>
    <row r="14" spans="1:4" x14ac:dyDescent="0.25">
      <c r="A14">
        <v>29.1</v>
      </c>
      <c r="B14">
        <v>34</v>
      </c>
    </row>
    <row r="15" spans="1:4" x14ac:dyDescent="0.25">
      <c r="A15">
        <v>2.2000000000000002</v>
      </c>
      <c r="B15">
        <v>14</v>
      </c>
    </row>
    <row r="16" spans="1:4" x14ac:dyDescent="0.25">
      <c r="A16">
        <v>5.7</v>
      </c>
      <c r="B16">
        <v>11</v>
      </c>
    </row>
    <row r="17" spans="1:2" x14ac:dyDescent="0.25">
      <c r="A17">
        <v>2</v>
      </c>
      <c r="B17">
        <v>11</v>
      </c>
    </row>
    <row r="18" spans="1:2" x14ac:dyDescent="0.25">
      <c r="A18">
        <v>2.5</v>
      </c>
      <c r="B18">
        <v>22</v>
      </c>
    </row>
    <row r="19" spans="1:2" x14ac:dyDescent="0.25">
      <c r="A19">
        <v>4</v>
      </c>
      <c r="B19">
        <v>16</v>
      </c>
    </row>
    <row r="20" spans="1:2" x14ac:dyDescent="0.25">
      <c r="A20">
        <v>5.4</v>
      </c>
      <c r="B20">
        <v>27</v>
      </c>
    </row>
    <row r="21" spans="1:2" x14ac:dyDescent="0.25">
      <c r="A21">
        <v>2.2000000000000002</v>
      </c>
      <c r="B21">
        <v>9</v>
      </c>
    </row>
    <row r="22" spans="1:2" x14ac:dyDescent="0.25">
      <c r="A22">
        <v>7.2</v>
      </c>
      <c r="B22">
        <v>29</v>
      </c>
    </row>
    <row r="23" spans="1:2" x14ac:dyDescent="0.25">
      <c r="A23">
        <v>15.1</v>
      </c>
      <c r="B23">
        <v>30</v>
      </c>
    </row>
    <row r="24" spans="1:2" x14ac:dyDescent="0.25">
      <c r="A24">
        <v>16.5</v>
      </c>
      <c r="B24">
        <v>40</v>
      </c>
    </row>
    <row r="25" spans="1:2" x14ac:dyDescent="0.25">
      <c r="A25">
        <v>18.399999999999999</v>
      </c>
      <c r="B25">
        <v>32</v>
      </c>
    </row>
    <row r="26" spans="1:2" x14ac:dyDescent="0.25">
      <c r="A26">
        <v>36.200000000000003</v>
      </c>
      <c r="B26">
        <v>41</v>
      </c>
    </row>
    <row r="27" spans="1:2" x14ac:dyDescent="0.25">
      <c r="A27">
        <v>39.700000000000003</v>
      </c>
      <c r="B27">
        <v>147</v>
      </c>
    </row>
    <row r="28" spans="1:2" x14ac:dyDescent="0.25">
      <c r="A28">
        <v>18.5</v>
      </c>
      <c r="B28">
        <v>22</v>
      </c>
    </row>
    <row r="29" spans="1:2" x14ac:dyDescent="0.25">
      <c r="A29">
        <v>23.3</v>
      </c>
      <c r="B29">
        <v>29</v>
      </c>
    </row>
    <row r="30" spans="1:2" x14ac:dyDescent="0.25">
      <c r="A30">
        <v>12.2</v>
      </c>
      <c r="B30">
        <v>46</v>
      </c>
    </row>
    <row r="31" spans="1:2" x14ac:dyDescent="0.25">
      <c r="A31">
        <v>5.6</v>
      </c>
      <c r="B31">
        <v>23</v>
      </c>
    </row>
    <row r="32" spans="1:2" x14ac:dyDescent="0.25">
      <c r="A32">
        <v>21.8</v>
      </c>
      <c r="B32">
        <v>4</v>
      </c>
    </row>
    <row r="33" spans="1:2" x14ac:dyDescent="0.25">
      <c r="A33">
        <v>21.6</v>
      </c>
      <c r="B33">
        <v>31</v>
      </c>
    </row>
    <row r="34" spans="1:2" x14ac:dyDescent="0.25">
      <c r="A34">
        <v>9</v>
      </c>
      <c r="B34">
        <v>39</v>
      </c>
    </row>
    <row r="35" spans="1:2" x14ac:dyDescent="0.25">
      <c r="A35">
        <v>3.6</v>
      </c>
      <c r="B35">
        <v>15</v>
      </c>
    </row>
    <row r="36" spans="1:2" x14ac:dyDescent="0.25">
      <c r="A36">
        <v>5</v>
      </c>
      <c r="B36">
        <v>32</v>
      </c>
    </row>
    <row r="37" spans="1:2" x14ac:dyDescent="0.25">
      <c r="A37">
        <v>28.6</v>
      </c>
      <c r="B37">
        <v>27</v>
      </c>
    </row>
    <row r="38" spans="1:2" x14ac:dyDescent="0.25">
      <c r="A38">
        <v>17.399999999999999</v>
      </c>
      <c r="B38">
        <v>32</v>
      </c>
    </row>
    <row r="39" spans="1:2" x14ac:dyDescent="0.25">
      <c r="A39">
        <v>11.3</v>
      </c>
      <c r="B39">
        <v>34</v>
      </c>
    </row>
    <row r="40" spans="1:2" x14ac:dyDescent="0.25">
      <c r="A40">
        <v>3.4</v>
      </c>
      <c r="B40">
        <v>17</v>
      </c>
    </row>
    <row r="41" spans="1:2" x14ac:dyDescent="0.25">
      <c r="A41">
        <v>11.9</v>
      </c>
      <c r="B41">
        <v>46</v>
      </c>
    </row>
    <row r="42" spans="1:2" x14ac:dyDescent="0.25">
      <c r="A42">
        <v>10.5</v>
      </c>
      <c r="B42">
        <v>42</v>
      </c>
    </row>
    <row r="43" spans="1:2" x14ac:dyDescent="0.25">
      <c r="A43">
        <v>10.7</v>
      </c>
      <c r="B43">
        <v>43</v>
      </c>
    </row>
    <row r="44" spans="1:2" x14ac:dyDescent="0.25">
      <c r="A44">
        <v>10.8</v>
      </c>
      <c r="B44">
        <v>34</v>
      </c>
    </row>
    <row r="45" spans="1:2" x14ac:dyDescent="0.25">
      <c r="A45">
        <v>4.8</v>
      </c>
      <c r="B45">
        <v>19</v>
      </c>
    </row>
  </sheetData>
  <sortState ref="G5:G14">
    <sortCondition ref="G5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"/>
  <sheetViews>
    <sheetView tabSelected="1" topLeftCell="A145" workbookViewId="0">
      <selection activeCell="E320" sqref="E320"/>
    </sheetView>
  </sheetViews>
  <sheetFormatPr defaultRowHeight="15" x14ac:dyDescent="0.25"/>
  <cols>
    <col min="2" max="2" width="15" customWidth="1"/>
    <col min="3" max="3" width="9.140625" customWidth="1"/>
    <col min="5" max="5" width="15.28515625" customWidth="1"/>
    <col min="6" max="6" width="17" customWidth="1"/>
  </cols>
  <sheetData>
    <row r="1" spans="3:6" x14ac:dyDescent="0.25">
      <c r="C1" t="s">
        <v>8</v>
      </c>
    </row>
    <row r="2" spans="3:6" x14ac:dyDescent="0.25">
      <c r="D2" t="s">
        <v>7</v>
      </c>
    </row>
    <row r="3" spans="3:6" ht="15.75" thickBot="1" x14ac:dyDescent="0.3"/>
    <row r="4" spans="3:6" x14ac:dyDescent="0.25">
      <c r="C4" s="6" t="s">
        <v>3</v>
      </c>
      <c r="D4" s="6" t="s">
        <v>5</v>
      </c>
      <c r="E4" s="6" t="s">
        <v>6</v>
      </c>
      <c r="F4" s="7" t="s">
        <v>53</v>
      </c>
    </row>
    <row r="5" spans="3:6" x14ac:dyDescent="0.25">
      <c r="C5" s="1">
        <v>15</v>
      </c>
      <c r="D5" s="2">
        <v>6</v>
      </c>
      <c r="E5" s="3">
        <v>0.14285714285714285</v>
      </c>
      <c r="F5">
        <f>6/42</f>
        <v>0.14285714285714285</v>
      </c>
    </row>
    <row r="6" spans="3:6" x14ac:dyDescent="0.25">
      <c r="C6" s="1">
        <v>30</v>
      </c>
      <c r="D6" s="2">
        <v>14</v>
      </c>
      <c r="E6" s="3">
        <v>0.47619047619047616</v>
      </c>
      <c r="F6">
        <f>14/42</f>
        <v>0.33333333333333331</v>
      </c>
    </row>
    <row r="7" spans="3:6" x14ac:dyDescent="0.25">
      <c r="C7" s="1">
        <v>45</v>
      </c>
      <c r="D7" s="2">
        <v>16</v>
      </c>
      <c r="E7" s="3">
        <v>0.8571428571428571</v>
      </c>
      <c r="F7">
        <f>16/42</f>
        <v>0.38095238095238093</v>
      </c>
    </row>
    <row r="8" spans="3:6" x14ac:dyDescent="0.25">
      <c r="C8" s="1">
        <v>60</v>
      </c>
      <c r="D8" s="2">
        <v>3</v>
      </c>
      <c r="E8" s="3">
        <v>0.9285714285714286</v>
      </c>
      <c r="F8">
        <f>3/42</f>
        <v>7.1428571428571425E-2</v>
      </c>
    </row>
    <row r="9" spans="3:6" x14ac:dyDescent="0.25">
      <c r="C9" s="1">
        <v>75</v>
      </c>
      <c r="D9" s="2">
        <v>2</v>
      </c>
      <c r="E9" s="3">
        <v>0.97619047619047616</v>
      </c>
      <c r="F9">
        <f>2/42</f>
        <v>4.7619047619047616E-2</v>
      </c>
    </row>
    <row r="10" spans="3:6" x14ac:dyDescent="0.25">
      <c r="C10" s="1">
        <v>90</v>
      </c>
      <c r="D10" s="2">
        <v>0</v>
      </c>
      <c r="E10" s="3">
        <v>0.97619047619047616</v>
      </c>
      <c r="F10" s="2">
        <v>0</v>
      </c>
    </row>
    <row r="11" spans="3:6" x14ac:dyDescent="0.25">
      <c r="C11" s="1">
        <v>105</v>
      </c>
      <c r="D11" s="2">
        <v>0</v>
      </c>
      <c r="E11" s="3">
        <v>0.97619047619047616</v>
      </c>
      <c r="F11" s="2">
        <v>0</v>
      </c>
    </row>
    <row r="12" spans="3:6" x14ac:dyDescent="0.25">
      <c r="C12" s="1">
        <v>120</v>
      </c>
      <c r="D12" s="2">
        <v>0</v>
      </c>
      <c r="E12" s="3">
        <v>0.97619047619047616</v>
      </c>
      <c r="F12" s="2">
        <v>0</v>
      </c>
    </row>
    <row r="13" spans="3:6" x14ac:dyDescent="0.25">
      <c r="C13" s="1">
        <v>135</v>
      </c>
      <c r="D13" s="2">
        <v>0</v>
      </c>
      <c r="E13" s="3">
        <v>0.97619047619047616</v>
      </c>
      <c r="F13" s="2">
        <v>0</v>
      </c>
    </row>
    <row r="14" spans="3:6" x14ac:dyDescent="0.25">
      <c r="C14" s="1">
        <v>150</v>
      </c>
      <c r="D14" s="2">
        <v>1</v>
      </c>
      <c r="E14" s="3">
        <v>1</v>
      </c>
      <c r="F14">
        <f>1/42</f>
        <v>2.3809523809523808E-2</v>
      </c>
    </row>
    <row r="15" spans="3:6" ht="15.75" thickBot="1" x14ac:dyDescent="0.3">
      <c r="C15" s="4" t="s">
        <v>4</v>
      </c>
      <c r="D15" s="4">
        <v>0</v>
      </c>
      <c r="E15" s="5">
        <v>1</v>
      </c>
    </row>
    <row r="18" spans="3:14" x14ac:dyDescent="0.25">
      <c r="C18" t="s">
        <v>24</v>
      </c>
    </row>
    <row r="19" spans="3:14" x14ac:dyDescent="0.25">
      <c r="D19" t="s">
        <v>9</v>
      </c>
    </row>
    <row r="21" spans="3:14" x14ac:dyDescent="0.25">
      <c r="M21" s="1"/>
      <c r="N21" s="3"/>
    </row>
    <row r="22" spans="3:14" x14ac:dyDescent="0.25">
      <c r="M22" s="1"/>
      <c r="N22" s="3"/>
    </row>
    <row r="23" spans="3:14" x14ac:dyDescent="0.25">
      <c r="M23" s="1"/>
      <c r="N23" s="3"/>
    </row>
    <row r="24" spans="3:14" x14ac:dyDescent="0.25">
      <c r="M24" s="1"/>
      <c r="N24" s="3"/>
    </row>
    <row r="25" spans="3:14" x14ac:dyDescent="0.25">
      <c r="M25" s="1"/>
      <c r="N25" s="3"/>
    </row>
    <row r="26" spans="3:14" x14ac:dyDescent="0.25">
      <c r="M26" s="1"/>
      <c r="N26" s="3"/>
    </row>
    <row r="27" spans="3:14" x14ac:dyDescent="0.25">
      <c r="M27" s="1"/>
      <c r="N27" s="3"/>
    </row>
    <row r="28" spans="3:14" x14ac:dyDescent="0.25">
      <c r="M28" s="1"/>
      <c r="N28" s="3"/>
    </row>
    <row r="29" spans="3:14" x14ac:dyDescent="0.25">
      <c r="M29" s="1"/>
      <c r="N29" s="3"/>
    </row>
    <row r="30" spans="3:14" x14ac:dyDescent="0.25">
      <c r="M30" s="1"/>
      <c r="N30" s="3"/>
    </row>
    <row r="31" spans="3:14" ht="15.75" thickBot="1" x14ac:dyDescent="0.3">
      <c r="M31" s="4"/>
      <c r="N31" s="5"/>
    </row>
    <row r="36" spans="4:4" x14ac:dyDescent="0.25">
      <c r="D36" t="s">
        <v>10</v>
      </c>
    </row>
    <row r="37" spans="4:4" x14ac:dyDescent="0.25">
      <c r="D37" t="s">
        <v>11</v>
      </c>
    </row>
    <row r="38" spans="4:4" x14ac:dyDescent="0.25">
      <c r="D38" t="s">
        <v>12</v>
      </c>
    </row>
    <row r="39" spans="4:4" x14ac:dyDescent="0.25">
      <c r="D39" t="s">
        <v>13</v>
      </c>
    </row>
    <row r="40" spans="4:4" x14ac:dyDescent="0.25">
      <c r="D40" t="s">
        <v>14</v>
      </c>
    </row>
    <row r="41" spans="4:4" x14ac:dyDescent="0.25">
      <c r="D41" t="s">
        <v>15</v>
      </c>
    </row>
    <row r="42" spans="4:4" x14ac:dyDescent="0.25">
      <c r="D42" t="s">
        <v>16</v>
      </c>
    </row>
    <row r="43" spans="4:4" x14ac:dyDescent="0.25">
      <c r="D43" t="s">
        <v>17</v>
      </c>
    </row>
    <row r="44" spans="4:4" x14ac:dyDescent="0.25">
      <c r="D44" t="s">
        <v>18</v>
      </c>
    </row>
    <row r="45" spans="4:4" x14ac:dyDescent="0.25">
      <c r="D45" t="s">
        <v>19</v>
      </c>
    </row>
    <row r="51" spans="2:4" x14ac:dyDescent="0.25">
      <c r="B51" t="s">
        <v>25</v>
      </c>
    </row>
    <row r="52" spans="2:4" x14ac:dyDescent="0.25">
      <c r="D52" t="s">
        <v>54</v>
      </c>
    </row>
    <row r="53" spans="2:4" x14ac:dyDescent="0.25">
      <c r="C53" t="s">
        <v>20</v>
      </c>
      <c r="D53" t="s">
        <v>28</v>
      </c>
    </row>
    <row r="54" spans="2:4" x14ac:dyDescent="0.25">
      <c r="C54">
        <v>6.2</v>
      </c>
      <c r="D54">
        <v>29</v>
      </c>
    </row>
    <row r="55" spans="2:4" x14ac:dyDescent="0.25">
      <c r="C55">
        <v>9.5</v>
      </c>
      <c r="D55">
        <v>44</v>
      </c>
    </row>
    <row r="56" spans="2:4" x14ac:dyDescent="0.25">
      <c r="C56">
        <v>10.5</v>
      </c>
      <c r="D56">
        <v>36</v>
      </c>
    </row>
    <row r="57" spans="2:4" x14ac:dyDescent="0.25">
      <c r="C57">
        <v>7.7</v>
      </c>
      <c r="D57">
        <v>37</v>
      </c>
    </row>
    <row r="58" spans="2:4" x14ac:dyDescent="0.25">
      <c r="C58">
        <v>8.6</v>
      </c>
      <c r="D58">
        <v>53</v>
      </c>
    </row>
    <row r="59" spans="2:4" x14ac:dyDescent="0.25">
      <c r="C59">
        <v>34.1</v>
      </c>
      <c r="D59">
        <v>68</v>
      </c>
    </row>
    <row r="60" spans="2:4" x14ac:dyDescent="0.25">
      <c r="C60">
        <v>11</v>
      </c>
      <c r="D60">
        <v>75</v>
      </c>
    </row>
    <row r="61" spans="2:4" x14ac:dyDescent="0.25">
      <c r="C61">
        <v>6.9</v>
      </c>
      <c r="D61">
        <v>18</v>
      </c>
    </row>
    <row r="62" spans="2:4" x14ac:dyDescent="0.25">
      <c r="C62">
        <v>7.3</v>
      </c>
      <c r="D62">
        <v>31</v>
      </c>
    </row>
    <row r="63" spans="2:4" x14ac:dyDescent="0.25">
      <c r="C63">
        <v>15.1</v>
      </c>
      <c r="D63">
        <v>25</v>
      </c>
    </row>
    <row r="64" spans="2:4" x14ac:dyDescent="0.25">
      <c r="C64">
        <v>29.1</v>
      </c>
      <c r="D64">
        <v>34</v>
      </c>
    </row>
    <row r="65" spans="3:4" x14ac:dyDescent="0.25">
      <c r="C65">
        <v>2.2000000000000002</v>
      </c>
      <c r="D65">
        <v>14</v>
      </c>
    </row>
    <row r="66" spans="3:4" x14ac:dyDescent="0.25">
      <c r="C66">
        <v>5.7</v>
      </c>
      <c r="D66">
        <v>11</v>
      </c>
    </row>
    <row r="67" spans="3:4" x14ac:dyDescent="0.25">
      <c r="C67">
        <v>2</v>
      </c>
      <c r="D67">
        <v>11</v>
      </c>
    </row>
    <row r="68" spans="3:4" x14ac:dyDescent="0.25">
      <c r="C68">
        <v>2.5</v>
      </c>
      <c r="D68">
        <v>22</v>
      </c>
    </row>
    <row r="69" spans="3:4" x14ac:dyDescent="0.25">
      <c r="C69">
        <v>4</v>
      </c>
      <c r="D69">
        <v>16</v>
      </c>
    </row>
    <row r="70" spans="3:4" x14ac:dyDescent="0.25">
      <c r="C70">
        <v>5.4</v>
      </c>
      <c r="D70">
        <v>27</v>
      </c>
    </row>
    <row r="71" spans="3:4" x14ac:dyDescent="0.25">
      <c r="C71">
        <v>2.2000000000000002</v>
      </c>
      <c r="D71">
        <v>9</v>
      </c>
    </row>
    <row r="72" spans="3:4" x14ac:dyDescent="0.25">
      <c r="C72">
        <v>7.2</v>
      </c>
      <c r="D72">
        <v>29</v>
      </c>
    </row>
    <row r="73" spans="3:4" x14ac:dyDescent="0.25">
      <c r="C73">
        <v>15.1</v>
      </c>
      <c r="D73">
        <v>30</v>
      </c>
    </row>
    <row r="74" spans="3:4" x14ac:dyDescent="0.25">
      <c r="C74">
        <v>16.5</v>
      </c>
      <c r="D74">
        <v>40</v>
      </c>
    </row>
    <row r="75" spans="3:4" x14ac:dyDescent="0.25">
      <c r="C75">
        <v>18.399999999999999</v>
      </c>
      <c r="D75">
        <v>32</v>
      </c>
    </row>
    <row r="76" spans="3:4" x14ac:dyDescent="0.25">
      <c r="C76">
        <v>36.200000000000003</v>
      </c>
      <c r="D76">
        <v>41</v>
      </c>
    </row>
    <row r="77" spans="3:4" x14ac:dyDescent="0.25">
      <c r="C77">
        <v>39.700000000000003</v>
      </c>
      <c r="D77">
        <v>147</v>
      </c>
    </row>
    <row r="78" spans="3:4" x14ac:dyDescent="0.25">
      <c r="C78">
        <v>18.5</v>
      </c>
      <c r="D78">
        <v>22</v>
      </c>
    </row>
    <row r="79" spans="3:4" x14ac:dyDescent="0.25">
      <c r="C79">
        <v>23.3</v>
      </c>
      <c r="D79">
        <v>29</v>
      </c>
    </row>
    <row r="80" spans="3:4" x14ac:dyDescent="0.25">
      <c r="C80">
        <v>12.2</v>
      </c>
      <c r="D80">
        <v>46</v>
      </c>
    </row>
    <row r="81" spans="2:4" x14ac:dyDescent="0.25">
      <c r="C81">
        <v>5.6</v>
      </c>
      <c r="D81">
        <v>23</v>
      </c>
    </row>
    <row r="82" spans="2:4" x14ac:dyDescent="0.25">
      <c r="C82">
        <v>21.8</v>
      </c>
      <c r="D82">
        <v>4</v>
      </c>
    </row>
    <row r="83" spans="2:4" x14ac:dyDescent="0.25">
      <c r="C83">
        <v>21.6</v>
      </c>
      <c r="D83">
        <v>31</v>
      </c>
    </row>
    <row r="84" spans="2:4" x14ac:dyDescent="0.25">
      <c r="C84">
        <v>9</v>
      </c>
      <c r="D84">
        <v>39</v>
      </c>
    </row>
    <row r="85" spans="2:4" x14ac:dyDescent="0.25">
      <c r="C85">
        <v>3.6</v>
      </c>
      <c r="D85">
        <v>15</v>
      </c>
    </row>
    <row r="86" spans="2:4" x14ac:dyDescent="0.25">
      <c r="C86">
        <v>5</v>
      </c>
      <c r="D86">
        <v>32</v>
      </c>
    </row>
    <row r="87" spans="2:4" x14ac:dyDescent="0.25">
      <c r="C87">
        <v>28.6</v>
      </c>
      <c r="D87">
        <v>27</v>
      </c>
    </row>
    <row r="88" spans="2:4" x14ac:dyDescent="0.25">
      <c r="C88">
        <v>17.399999999999999</v>
      </c>
      <c r="D88">
        <v>32</v>
      </c>
    </row>
    <row r="89" spans="2:4" x14ac:dyDescent="0.25">
      <c r="C89">
        <v>11.3</v>
      </c>
      <c r="D89">
        <v>34</v>
      </c>
    </row>
    <row r="90" spans="2:4" x14ac:dyDescent="0.25">
      <c r="C90">
        <v>3.4</v>
      </c>
      <c r="D90">
        <v>17</v>
      </c>
    </row>
    <row r="91" spans="2:4" x14ac:dyDescent="0.25">
      <c r="C91">
        <v>11.9</v>
      </c>
      <c r="D91">
        <v>46</v>
      </c>
    </row>
    <row r="92" spans="2:4" x14ac:dyDescent="0.25">
      <c r="C92">
        <v>10.5</v>
      </c>
      <c r="D92">
        <v>42</v>
      </c>
    </row>
    <row r="93" spans="2:4" x14ac:dyDescent="0.25">
      <c r="C93">
        <v>10.7</v>
      </c>
      <c r="D93">
        <v>43</v>
      </c>
    </row>
    <row r="94" spans="2:4" x14ac:dyDescent="0.25">
      <c r="C94">
        <v>10.8</v>
      </c>
      <c r="D94">
        <v>34</v>
      </c>
    </row>
    <row r="95" spans="2:4" x14ac:dyDescent="0.25">
      <c r="C95">
        <v>4.8</v>
      </c>
      <c r="D95">
        <v>19</v>
      </c>
    </row>
    <row r="96" spans="2:4" x14ac:dyDescent="0.25">
      <c r="B96" s="8" t="s">
        <v>21</v>
      </c>
      <c r="C96" s="8">
        <f>AVERAGE(C54:C95)</f>
        <v>12.692857142857141</v>
      </c>
      <c r="D96" s="8">
        <f>AVERAGE(D54:D95)</f>
        <v>33.666666666666664</v>
      </c>
    </row>
    <row r="97" spans="2:4" x14ac:dyDescent="0.25">
      <c r="B97" s="8" t="s">
        <v>22</v>
      </c>
      <c r="C97" s="8">
        <f>MODE(C54:C95)</f>
        <v>10.5</v>
      </c>
      <c r="D97" s="8">
        <f>MODE(D54:D95)</f>
        <v>29</v>
      </c>
    </row>
    <row r="98" spans="2:4" x14ac:dyDescent="0.25">
      <c r="B98" s="8" t="s">
        <v>23</v>
      </c>
      <c r="C98" s="8">
        <f>MEDIAN(C54:C95)</f>
        <v>10.5</v>
      </c>
      <c r="D98" s="8">
        <f>MEDIAN(D54:D95)</f>
        <v>31</v>
      </c>
    </row>
    <row r="102" spans="2:4" x14ac:dyDescent="0.25">
      <c r="B102" t="s">
        <v>26</v>
      </c>
      <c r="D102" t="s">
        <v>27</v>
      </c>
    </row>
    <row r="103" spans="2:4" x14ac:dyDescent="0.25">
      <c r="C103" t="s">
        <v>20</v>
      </c>
      <c r="D103" t="s">
        <v>28</v>
      </c>
    </row>
    <row r="104" spans="2:4" x14ac:dyDescent="0.25">
      <c r="C104">
        <v>6.2</v>
      </c>
      <c r="D104">
        <v>29</v>
      </c>
    </row>
    <row r="105" spans="2:4" x14ac:dyDescent="0.25">
      <c r="C105">
        <v>9.5</v>
      </c>
      <c r="D105">
        <v>44</v>
      </c>
    </row>
    <row r="106" spans="2:4" x14ac:dyDescent="0.25">
      <c r="C106">
        <v>10.5</v>
      </c>
      <c r="D106">
        <v>36</v>
      </c>
    </row>
    <row r="107" spans="2:4" x14ac:dyDescent="0.25">
      <c r="C107">
        <v>7.7</v>
      </c>
      <c r="D107">
        <v>37</v>
      </c>
    </row>
    <row r="108" spans="2:4" x14ac:dyDescent="0.25">
      <c r="C108">
        <v>8.6</v>
      </c>
      <c r="D108">
        <v>53</v>
      </c>
    </row>
    <row r="109" spans="2:4" x14ac:dyDescent="0.25">
      <c r="C109">
        <v>34.1</v>
      </c>
      <c r="D109">
        <v>68</v>
      </c>
    </row>
    <row r="110" spans="2:4" x14ac:dyDescent="0.25">
      <c r="C110">
        <v>11</v>
      </c>
      <c r="D110">
        <v>75</v>
      </c>
    </row>
    <row r="111" spans="2:4" x14ac:dyDescent="0.25">
      <c r="C111">
        <v>6.9</v>
      </c>
      <c r="D111">
        <v>18</v>
      </c>
    </row>
    <row r="112" spans="2:4" x14ac:dyDescent="0.25">
      <c r="C112">
        <v>7.3</v>
      </c>
      <c r="D112">
        <v>31</v>
      </c>
    </row>
    <row r="113" spans="3:4" x14ac:dyDescent="0.25">
      <c r="C113">
        <v>15.1</v>
      </c>
      <c r="D113">
        <v>25</v>
      </c>
    </row>
    <row r="114" spans="3:4" x14ac:dyDescent="0.25">
      <c r="C114">
        <v>29.1</v>
      </c>
      <c r="D114">
        <v>34</v>
      </c>
    </row>
    <row r="115" spans="3:4" x14ac:dyDescent="0.25">
      <c r="C115">
        <v>2.2000000000000002</v>
      </c>
      <c r="D115">
        <v>14</v>
      </c>
    </row>
    <row r="116" spans="3:4" x14ac:dyDescent="0.25">
      <c r="C116">
        <v>5.7</v>
      </c>
      <c r="D116">
        <v>11</v>
      </c>
    </row>
    <row r="117" spans="3:4" x14ac:dyDescent="0.25">
      <c r="C117">
        <v>2</v>
      </c>
      <c r="D117">
        <v>11</v>
      </c>
    </row>
    <row r="118" spans="3:4" x14ac:dyDescent="0.25">
      <c r="C118">
        <v>2.5</v>
      </c>
      <c r="D118">
        <v>22</v>
      </c>
    </row>
    <row r="119" spans="3:4" x14ac:dyDescent="0.25">
      <c r="C119">
        <v>4</v>
      </c>
      <c r="D119">
        <v>16</v>
      </c>
    </row>
    <row r="120" spans="3:4" x14ac:dyDescent="0.25">
      <c r="C120">
        <v>5.4</v>
      </c>
      <c r="D120">
        <v>27</v>
      </c>
    </row>
    <row r="121" spans="3:4" x14ac:dyDescent="0.25">
      <c r="C121">
        <v>2.2000000000000002</v>
      </c>
      <c r="D121">
        <v>9</v>
      </c>
    </row>
    <row r="122" spans="3:4" x14ac:dyDescent="0.25">
      <c r="C122">
        <v>7.2</v>
      </c>
      <c r="D122">
        <v>29</v>
      </c>
    </row>
    <row r="123" spans="3:4" x14ac:dyDescent="0.25">
      <c r="C123">
        <v>15.1</v>
      </c>
      <c r="D123">
        <v>30</v>
      </c>
    </row>
    <row r="124" spans="3:4" x14ac:dyDescent="0.25">
      <c r="C124">
        <v>16.5</v>
      </c>
      <c r="D124">
        <v>40</v>
      </c>
    </row>
    <row r="125" spans="3:4" x14ac:dyDescent="0.25">
      <c r="C125">
        <v>18.399999999999999</v>
      </c>
      <c r="D125">
        <v>32</v>
      </c>
    </row>
    <row r="126" spans="3:4" x14ac:dyDescent="0.25">
      <c r="C126">
        <v>36.200000000000003</v>
      </c>
      <c r="D126">
        <v>41</v>
      </c>
    </row>
    <row r="127" spans="3:4" x14ac:dyDescent="0.25">
      <c r="C127">
        <v>39.700000000000003</v>
      </c>
      <c r="D127">
        <v>147</v>
      </c>
    </row>
    <row r="128" spans="3:4" x14ac:dyDescent="0.25">
      <c r="C128">
        <v>18.5</v>
      </c>
      <c r="D128">
        <v>22</v>
      </c>
    </row>
    <row r="129" spans="3:4" x14ac:dyDescent="0.25">
      <c r="C129">
        <v>23.3</v>
      </c>
      <c r="D129">
        <v>29</v>
      </c>
    </row>
    <row r="130" spans="3:4" x14ac:dyDescent="0.25">
      <c r="C130">
        <v>12.2</v>
      </c>
      <c r="D130">
        <v>46</v>
      </c>
    </row>
    <row r="131" spans="3:4" x14ac:dyDescent="0.25">
      <c r="C131">
        <v>5.6</v>
      </c>
      <c r="D131">
        <v>23</v>
      </c>
    </row>
    <row r="132" spans="3:4" x14ac:dyDescent="0.25">
      <c r="C132">
        <v>21.8</v>
      </c>
      <c r="D132">
        <v>4</v>
      </c>
    </row>
    <row r="133" spans="3:4" x14ac:dyDescent="0.25">
      <c r="C133">
        <v>21.6</v>
      </c>
      <c r="D133">
        <v>31</v>
      </c>
    </row>
    <row r="134" spans="3:4" x14ac:dyDescent="0.25">
      <c r="C134">
        <v>9</v>
      </c>
      <c r="D134">
        <v>39</v>
      </c>
    </row>
    <row r="135" spans="3:4" x14ac:dyDescent="0.25">
      <c r="C135">
        <v>3.6</v>
      </c>
      <c r="D135">
        <v>15</v>
      </c>
    </row>
    <row r="136" spans="3:4" x14ac:dyDescent="0.25">
      <c r="C136">
        <v>5</v>
      </c>
      <c r="D136">
        <v>32</v>
      </c>
    </row>
    <row r="137" spans="3:4" x14ac:dyDescent="0.25">
      <c r="C137">
        <v>28.6</v>
      </c>
      <c r="D137">
        <v>27</v>
      </c>
    </row>
    <row r="138" spans="3:4" x14ac:dyDescent="0.25">
      <c r="C138">
        <v>17.399999999999999</v>
      </c>
      <c r="D138">
        <v>32</v>
      </c>
    </row>
    <row r="139" spans="3:4" x14ac:dyDescent="0.25">
      <c r="C139">
        <v>11.3</v>
      </c>
      <c r="D139">
        <v>34</v>
      </c>
    </row>
    <row r="140" spans="3:4" x14ac:dyDescent="0.25">
      <c r="C140">
        <v>3.4</v>
      </c>
      <c r="D140">
        <v>17</v>
      </c>
    </row>
    <row r="141" spans="3:4" x14ac:dyDescent="0.25">
      <c r="C141">
        <v>11.9</v>
      </c>
      <c r="D141">
        <v>46</v>
      </c>
    </row>
    <row r="142" spans="3:4" x14ac:dyDescent="0.25">
      <c r="C142">
        <v>10.5</v>
      </c>
      <c r="D142">
        <v>42</v>
      </c>
    </row>
    <row r="143" spans="3:4" x14ac:dyDescent="0.25">
      <c r="C143">
        <v>10.7</v>
      </c>
      <c r="D143">
        <v>43</v>
      </c>
    </row>
    <row r="144" spans="3:4" x14ac:dyDescent="0.25">
      <c r="C144">
        <v>10.8</v>
      </c>
      <c r="D144">
        <v>34</v>
      </c>
    </row>
    <row r="145" spans="2:4" x14ac:dyDescent="0.25">
      <c r="C145">
        <v>4.8</v>
      </c>
      <c r="D145">
        <v>19</v>
      </c>
    </row>
    <row r="146" spans="2:4" x14ac:dyDescent="0.25">
      <c r="B146" s="8" t="s">
        <v>29</v>
      </c>
      <c r="C146" s="8">
        <f>MAX(C104:C145)</f>
        <v>39.700000000000003</v>
      </c>
      <c r="D146" s="8">
        <f>MAX(D104:D145)</f>
        <v>147</v>
      </c>
    </row>
    <row r="147" spans="2:4" x14ac:dyDescent="0.25">
      <c r="B147" s="8" t="s">
        <v>30</v>
      </c>
      <c r="C147" s="8">
        <f>MIN(C104:C145)</f>
        <v>2</v>
      </c>
      <c r="D147" s="8">
        <f>MIN(D104:D145)</f>
        <v>4</v>
      </c>
    </row>
    <row r="148" spans="2:4" x14ac:dyDescent="0.25">
      <c r="B148" s="8" t="s">
        <v>23</v>
      </c>
      <c r="C148" s="8">
        <f>MEDIAN(C104:C145)</f>
        <v>10.5</v>
      </c>
      <c r="D148" s="8">
        <f>MEDIAN(D104:D145)</f>
        <v>31</v>
      </c>
    </row>
    <row r="149" spans="2:4" x14ac:dyDescent="0.25">
      <c r="B149" s="8" t="s">
        <v>31</v>
      </c>
      <c r="C149" s="8">
        <f>QUARTILE(C104:C145,1)</f>
        <v>5.625</v>
      </c>
      <c r="D149" s="8">
        <f>QUARTILE(D104:D145,1)</f>
        <v>22</v>
      </c>
    </row>
    <row r="150" spans="2:4" x14ac:dyDescent="0.25">
      <c r="B150" s="8" t="s">
        <v>32</v>
      </c>
      <c r="C150" s="8">
        <f>QUARTILE(C104:C145,3)</f>
        <v>17.174999999999997</v>
      </c>
      <c r="D150" s="8">
        <f>QUARTILE(D104:D145,3)</f>
        <v>39.75</v>
      </c>
    </row>
    <row r="152" spans="2:4" x14ac:dyDescent="0.25">
      <c r="B152" t="s">
        <v>33</v>
      </c>
      <c r="D152" t="s">
        <v>34</v>
      </c>
    </row>
    <row r="153" spans="2:4" x14ac:dyDescent="0.25">
      <c r="C153" t="s">
        <v>20</v>
      </c>
      <c r="D153" t="s">
        <v>28</v>
      </c>
    </row>
    <row r="154" spans="2:4" x14ac:dyDescent="0.25">
      <c r="C154">
        <v>6.2</v>
      </c>
      <c r="D154">
        <v>29</v>
      </c>
    </row>
    <row r="155" spans="2:4" x14ac:dyDescent="0.25">
      <c r="C155">
        <v>9.5</v>
      </c>
      <c r="D155">
        <v>44</v>
      </c>
    </row>
    <row r="156" spans="2:4" x14ac:dyDescent="0.25">
      <c r="C156">
        <v>10.5</v>
      </c>
      <c r="D156">
        <v>36</v>
      </c>
    </row>
    <row r="157" spans="2:4" x14ac:dyDescent="0.25">
      <c r="C157">
        <v>7.7</v>
      </c>
      <c r="D157">
        <v>37</v>
      </c>
    </row>
    <row r="158" spans="2:4" x14ac:dyDescent="0.25">
      <c r="C158">
        <v>8.6</v>
      </c>
      <c r="D158">
        <v>53</v>
      </c>
    </row>
    <row r="159" spans="2:4" x14ac:dyDescent="0.25">
      <c r="C159">
        <v>34.1</v>
      </c>
      <c r="D159">
        <v>68</v>
      </c>
    </row>
    <row r="160" spans="2:4" x14ac:dyDescent="0.25">
      <c r="C160">
        <v>11</v>
      </c>
      <c r="D160">
        <v>75</v>
      </c>
    </row>
    <row r="161" spans="3:4" x14ac:dyDescent="0.25">
      <c r="C161">
        <v>6.9</v>
      </c>
      <c r="D161">
        <v>18</v>
      </c>
    </row>
    <row r="162" spans="3:4" x14ac:dyDescent="0.25">
      <c r="C162">
        <v>7.3</v>
      </c>
      <c r="D162">
        <v>31</v>
      </c>
    </row>
    <row r="163" spans="3:4" x14ac:dyDescent="0.25">
      <c r="C163">
        <v>15.1</v>
      </c>
      <c r="D163">
        <v>25</v>
      </c>
    </row>
    <row r="164" spans="3:4" x14ac:dyDescent="0.25">
      <c r="C164">
        <v>29.1</v>
      </c>
      <c r="D164">
        <v>34</v>
      </c>
    </row>
    <row r="165" spans="3:4" x14ac:dyDescent="0.25">
      <c r="C165">
        <v>2.2000000000000002</v>
      </c>
      <c r="D165">
        <v>14</v>
      </c>
    </row>
    <row r="166" spans="3:4" x14ac:dyDescent="0.25">
      <c r="C166">
        <v>5.7</v>
      </c>
      <c r="D166">
        <v>11</v>
      </c>
    </row>
    <row r="167" spans="3:4" x14ac:dyDescent="0.25">
      <c r="C167">
        <v>2</v>
      </c>
      <c r="D167">
        <v>11</v>
      </c>
    </row>
    <row r="168" spans="3:4" x14ac:dyDescent="0.25">
      <c r="C168">
        <v>2.5</v>
      </c>
      <c r="D168">
        <v>22</v>
      </c>
    </row>
    <row r="169" spans="3:4" x14ac:dyDescent="0.25">
      <c r="C169">
        <v>4</v>
      </c>
      <c r="D169">
        <v>16</v>
      </c>
    </row>
    <row r="170" spans="3:4" x14ac:dyDescent="0.25">
      <c r="C170">
        <v>5.4</v>
      </c>
      <c r="D170">
        <v>27</v>
      </c>
    </row>
    <row r="171" spans="3:4" x14ac:dyDescent="0.25">
      <c r="C171">
        <v>2.2000000000000002</v>
      </c>
      <c r="D171">
        <v>9</v>
      </c>
    </row>
    <row r="172" spans="3:4" x14ac:dyDescent="0.25">
      <c r="C172">
        <v>7.2</v>
      </c>
      <c r="D172">
        <v>29</v>
      </c>
    </row>
    <row r="173" spans="3:4" x14ac:dyDescent="0.25">
      <c r="C173">
        <v>15.1</v>
      </c>
      <c r="D173">
        <v>30</v>
      </c>
    </row>
    <row r="174" spans="3:4" x14ac:dyDescent="0.25">
      <c r="C174">
        <v>16.5</v>
      </c>
      <c r="D174">
        <v>40</v>
      </c>
    </row>
    <row r="175" spans="3:4" x14ac:dyDescent="0.25">
      <c r="C175">
        <v>18.399999999999999</v>
      </c>
      <c r="D175">
        <v>32</v>
      </c>
    </row>
    <row r="176" spans="3:4" x14ac:dyDescent="0.25">
      <c r="C176">
        <v>36.200000000000003</v>
      </c>
      <c r="D176">
        <v>41</v>
      </c>
    </row>
    <row r="177" spans="3:4" x14ac:dyDescent="0.25">
      <c r="C177">
        <v>39.700000000000003</v>
      </c>
      <c r="D177">
        <v>147</v>
      </c>
    </row>
    <row r="178" spans="3:4" x14ac:dyDescent="0.25">
      <c r="C178">
        <v>18.5</v>
      </c>
      <c r="D178">
        <v>22</v>
      </c>
    </row>
    <row r="179" spans="3:4" x14ac:dyDescent="0.25">
      <c r="C179">
        <v>23.3</v>
      </c>
      <c r="D179">
        <v>29</v>
      </c>
    </row>
    <row r="180" spans="3:4" x14ac:dyDescent="0.25">
      <c r="C180">
        <v>12.2</v>
      </c>
      <c r="D180">
        <v>46</v>
      </c>
    </row>
    <row r="181" spans="3:4" x14ac:dyDescent="0.25">
      <c r="C181">
        <v>5.6</v>
      </c>
      <c r="D181">
        <v>23</v>
      </c>
    </row>
    <row r="182" spans="3:4" x14ac:dyDescent="0.25">
      <c r="C182">
        <v>21.8</v>
      </c>
      <c r="D182">
        <v>4</v>
      </c>
    </row>
    <row r="183" spans="3:4" x14ac:dyDescent="0.25">
      <c r="C183">
        <v>21.6</v>
      </c>
      <c r="D183">
        <v>31</v>
      </c>
    </row>
    <row r="184" spans="3:4" x14ac:dyDescent="0.25">
      <c r="C184">
        <v>9</v>
      </c>
      <c r="D184">
        <v>39</v>
      </c>
    </row>
    <row r="185" spans="3:4" x14ac:dyDescent="0.25">
      <c r="C185">
        <v>3.6</v>
      </c>
      <c r="D185">
        <v>15</v>
      </c>
    </row>
    <row r="186" spans="3:4" x14ac:dyDescent="0.25">
      <c r="C186">
        <v>5</v>
      </c>
      <c r="D186">
        <v>32</v>
      </c>
    </row>
    <row r="187" spans="3:4" x14ac:dyDescent="0.25">
      <c r="C187">
        <v>28.6</v>
      </c>
      <c r="D187">
        <v>27</v>
      </c>
    </row>
    <row r="188" spans="3:4" x14ac:dyDescent="0.25">
      <c r="C188">
        <v>17.399999999999999</v>
      </c>
      <c r="D188">
        <v>32</v>
      </c>
    </row>
    <row r="189" spans="3:4" x14ac:dyDescent="0.25">
      <c r="C189">
        <v>11.3</v>
      </c>
      <c r="D189">
        <v>34</v>
      </c>
    </row>
    <row r="190" spans="3:4" x14ac:dyDescent="0.25">
      <c r="C190">
        <v>3.4</v>
      </c>
      <c r="D190">
        <v>17</v>
      </c>
    </row>
    <row r="191" spans="3:4" x14ac:dyDescent="0.25">
      <c r="C191">
        <v>11.9</v>
      </c>
      <c r="D191">
        <v>46</v>
      </c>
    </row>
    <row r="192" spans="3:4" x14ac:dyDescent="0.25">
      <c r="C192">
        <v>10.5</v>
      </c>
      <c r="D192">
        <v>42</v>
      </c>
    </row>
    <row r="193" spans="2:4" x14ac:dyDescent="0.25">
      <c r="C193">
        <v>10.7</v>
      </c>
      <c r="D193">
        <v>43</v>
      </c>
    </row>
    <row r="194" spans="2:4" x14ac:dyDescent="0.25">
      <c r="C194">
        <v>10.8</v>
      </c>
      <c r="D194">
        <v>34</v>
      </c>
    </row>
    <row r="195" spans="2:4" x14ac:dyDescent="0.25">
      <c r="C195">
        <v>4.8</v>
      </c>
      <c r="D195">
        <v>19</v>
      </c>
    </row>
    <row r="196" spans="2:4" x14ac:dyDescent="0.25">
      <c r="B196" s="8" t="s">
        <v>35</v>
      </c>
      <c r="C196" s="8">
        <f>_xlfn.STDEV.P(C154:C195)</f>
        <v>9.5518981623236225</v>
      </c>
      <c r="D196" s="8">
        <f>_xlfn.STDEV.P(D154:D195)</f>
        <v>22.764494771951828</v>
      </c>
    </row>
    <row r="197" spans="2:4" x14ac:dyDescent="0.25">
      <c r="B197" s="8" t="s">
        <v>36</v>
      </c>
      <c r="C197" s="8">
        <f>(C146-C147)</f>
        <v>37.700000000000003</v>
      </c>
      <c r="D197" s="8">
        <f>(D146-D147)</f>
        <v>143</v>
      </c>
    </row>
    <row r="201" spans="2:4" x14ac:dyDescent="0.25">
      <c r="B201" t="s">
        <v>37</v>
      </c>
    </row>
    <row r="203" spans="2:4" x14ac:dyDescent="0.25">
      <c r="C203" t="s">
        <v>20</v>
      </c>
      <c r="D203" t="s">
        <v>28</v>
      </c>
    </row>
    <row r="204" spans="2:4" x14ac:dyDescent="0.25">
      <c r="C204">
        <v>6.2</v>
      </c>
      <c r="D204">
        <v>29</v>
      </c>
    </row>
    <row r="205" spans="2:4" x14ac:dyDescent="0.25">
      <c r="C205">
        <v>9.5</v>
      </c>
      <c r="D205">
        <v>44</v>
      </c>
    </row>
    <row r="206" spans="2:4" x14ac:dyDescent="0.25">
      <c r="C206">
        <v>10.5</v>
      </c>
      <c r="D206">
        <v>36</v>
      </c>
    </row>
    <row r="207" spans="2:4" x14ac:dyDescent="0.25">
      <c r="C207">
        <v>7.7</v>
      </c>
      <c r="D207">
        <v>37</v>
      </c>
    </row>
    <row r="208" spans="2:4" x14ac:dyDescent="0.25">
      <c r="C208">
        <v>8.6</v>
      </c>
      <c r="D208">
        <v>53</v>
      </c>
    </row>
    <row r="209" spans="3:4" x14ac:dyDescent="0.25">
      <c r="C209">
        <v>34.1</v>
      </c>
      <c r="D209">
        <v>68</v>
      </c>
    </row>
    <row r="210" spans="3:4" x14ac:dyDescent="0.25">
      <c r="C210">
        <v>11</v>
      </c>
      <c r="D210">
        <v>75</v>
      </c>
    </row>
    <row r="211" spans="3:4" x14ac:dyDescent="0.25">
      <c r="C211">
        <v>6.9</v>
      </c>
      <c r="D211">
        <v>18</v>
      </c>
    </row>
    <row r="212" spans="3:4" x14ac:dyDescent="0.25">
      <c r="C212">
        <v>7.3</v>
      </c>
      <c r="D212">
        <v>31</v>
      </c>
    </row>
    <row r="213" spans="3:4" x14ac:dyDescent="0.25">
      <c r="C213">
        <v>15.1</v>
      </c>
      <c r="D213">
        <v>25</v>
      </c>
    </row>
    <row r="214" spans="3:4" x14ac:dyDescent="0.25">
      <c r="C214">
        <v>29.1</v>
      </c>
      <c r="D214">
        <v>34</v>
      </c>
    </row>
    <row r="215" spans="3:4" x14ac:dyDescent="0.25">
      <c r="C215">
        <v>2.2000000000000002</v>
      </c>
      <c r="D215">
        <v>14</v>
      </c>
    </row>
    <row r="216" spans="3:4" x14ac:dyDescent="0.25">
      <c r="C216">
        <v>5.7</v>
      </c>
      <c r="D216">
        <v>11</v>
      </c>
    </row>
    <row r="217" spans="3:4" x14ac:dyDescent="0.25">
      <c r="C217">
        <v>2</v>
      </c>
      <c r="D217">
        <v>11</v>
      </c>
    </row>
    <row r="218" spans="3:4" x14ac:dyDescent="0.25">
      <c r="C218">
        <v>2.5</v>
      </c>
      <c r="D218">
        <v>22</v>
      </c>
    </row>
    <row r="219" spans="3:4" x14ac:dyDescent="0.25">
      <c r="C219">
        <v>4</v>
      </c>
      <c r="D219">
        <v>16</v>
      </c>
    </row>
    <row r="220" spans="3:4" x14ac:dyDescent="0.25">
      <c r="C220">
        <v>5.4</v>
      </c>
      <c r="D220">
        <v>27</v>
      </c>
    </row>
    <row r="221" spans="3:4" x14ac:dyDescent="0.25">
      <c r="C221">
        <v>2.2000000000000002</v>
      </c>
      <c r="D221">
        <v>9</v>
      </c>
    </row>
    <row r="222" spans="3:4" x14ac:dyDescent="0.25">
      <c r="C222">
        <v>7.2</v>
      </c>
      <c r="D222">
        <v>29</v>
      </c>
    </row>
    <row r="223" spans="3:4" x14ac:dyDescent="0.25">
      <c r="C223">
        <v>15.1</v>
      </c>
      <c r="D223">
        <v>30</v>
      </c>
    </row>
    <row r="224" spans="3:4" x14ac:dyDescent="0.25">
      <c r="C224">
        <v>16.5</v>
      </c>
      <c r="D224">
        <v>40</v>
      </c>
    </row>
    <row r="225" spans="3:4" x14ac:dyDescent="0.25">
      <c r="C225">
        <v>18.399999999999999</v>
      </c>
      <c r="D225">
        <v>32</v>
      </c>
    </row>
    <row r="226" spans="3:4" x14ac:dyDescent="0.25">
      <c r="C226">
        <v>36.200000000000003</v>
      </c>
      <c r="D226">
        <v>41</v>
      </c>
    </row>
    <row r="227" spans="3:4" x14ac:dyDescent="0.25">
      <c r="C227">
        <v>39.700000000000003</v>
      </c>
      <c r="D227">
        <v>147</v>
      </c>
    </row>
    <row r="228" spans="3:4" x14ac:dyDescent="0.25">
      <c r="C228">
        <v>18.5</v>
      </c>
      <c r="D228">
        <v>22</v>
      </c>
    </row>
    <row r="229" spans="3:4" x14ac:dyDescent="0.25">
      <c r="C229">
        <v>23.3</v>
      </c>
      <c r="D229">
        <v>29</v>
      </c>
    </row>
    <row r="230" spans="3:4" x14ac:dyDescent="0.25">
      <c r="C230">
        <v>12.2</v>
      </c>
      <c r="D230">
        <v>46</v>
      </c>
    </row>
    <row r="231" spans="3:4" x14ac:dyDescent="0.25">
      <c r="C231">
        <v>5.6</v>
      </c>
      <c r="D231">
        <v>23</v>
      </c>
    </row>
    <row r="232" spans="3:4" x14ac:dyDescent="0.25">
      <c r="C232">
        <v>21.8</v>
      </c>
      <c r="D232">
        <v>4</v>
      </c>
    </row>
    <row r="233" spans="3:4" x14ac:dyDescent="0.25">
      <c r="C233">
        <v>21.6</v>
      </c>
      <c r="D233">
        <v>31</v>
      </c>
    </row>
    <row r="234" spans="3:4" x14ac:dyDescent="0.25">
      <c r="C234">
        <v>9</v>
      </c>
      <c r="D234">
        <v>39</v>
      </c>
    </row>
    <row r="235" spans="3:4" x14ac:dyDescent="0.25">
      <c r="C235">
        <v>3.6</v>
      </c>
      <c r="D235">
        <v>15</v>
      </c>
    </row>
    <row r="236" spans="3:4" x14ac:dyDescent="0.25">
      <c r="C236">
        <v>5</v>
      </c>
      <c r="D236">
        <v>32</v>
      </c>
    </row>
    <row r="237" spans="3:4" x14ac:dyDescent="0.25">
      <c r="C237">
        <v>28.6</v>
      </c>
      <c r="D237">
        <v>27</v>
      </c>
    </row>
    <row r="238" spans="3:4" x14ac:dyDescent="0.25">
      <c r="C238">
        <v>17.399999999999999</v>
      </c>
      <c r="D238">
        <v>32</v>
      </c>
    </row>
    <row r="239" spans="3:4" x14ac:dyDescent="0.25">
      <c r="C239">
        <v>11.3</v>
      </c>
      <c r="D239">
        <v>34</v>
      </c>
    </row>
    <row r="240" spans="3:4" x14ac:dyDescent="0.25">
      <c r="C240">
        <v>3.4</v>
      </c>
      <c r="D240">
        <v>17</v>
      </c>
    </row>
    <row r="241" spans="1:4" x14ac:dyDescent="0.25">
      <c r="C241">
        <v>11.9</v>
      </c>
      <c r="D241">
        <v>46</v>
      </c>
    </row>
    <row r="242" spans="1:4" x14ac:dyDescent="0.25">
      <c r="C242">
        <v>10.5</v>
      </c>
      <c r="D242">
        <v>42</v>
      </c>
    </row>
    <row r="243" spans="1:4" x14ac:dyDescent="0.25">
      <c r="C243">
        <v>10.7</v>
      </c>
      <c r="D243">
        <v>43</v>
      </c>
    </row>
    <row r="244" spans="1:4" x14ac:dyDescent="0.25">
      <c r="C244">
        <v>10.8</v>
      </c>
      <c r="D244">
        <v>34</v>
      </c>
    </row>
    <row r="245" spans="1:4" x14ac:dyDescent="0.25">
      <c r="C245">
        <v>4.8</v>
      </c>
      <c r="D245">
        <v>19</v>
      </c>
    </row>
    <row r="247" spans="1:4" x14ac:dyDescent="0.25">
      <c r="C247" t="s">
        <v>45</v>
      </c>
      <c r="D247" t="s">
        <v>46</v>
      </c>
    </row>
    <row r="248" spans="1:4" x14ac:dyDescent="0.25">
      <c r="B248" t="s">
        <v>38</v>
      </c>
      <c r="C248">
        <f>MIN(C204:C245)</f>
        <v>2</v>
      </c>
      <c r="D248">
        <f>MIN(D204:D245)</f>
        <v>4</v>
      </c>
    </row>
    <row r="249" spans="1:4" x14ac:dyDescent="0.25">
      <c r="B249" t="s">
        <v>31</v>
      </c>
      <c r="C249">
        <f>QUARTILE(C204:C245,1)</f>
        <v>5.625</v>
      </c>
      <c r="D249">
        <f>QUARTILE(D204:D245,1)</f>
        <v>22</v>
      </c>
    </row>
    <row r="250" spans="1:4" x14ac:dyDescent="0.25">
      <c r="B250" t="s">
        <v>23</v>
      </c>
      <c r="C250">
        <f>AVERAGE(C204:C245)</f>
        <v>12.692857142857141</v>
      </c>
      <c r="D250">
        <f>AVERAGE(D204:D245)</f>
        <v>33.666666666666664</v>
      </c>
    </row>
    <row r="251" spans="1:4" x14ac:dyDescent="0.25">
      <c r="B251" t="s">
        <v>32</v>
      </c>
      <c r="C251">
        <f>QUARTILE(C204:C245,3)</f>
        <v>17.174999999999997</v>
      </c>
      <c r="D251">
        <f>QUARTILE(D204:D245,3)</f>
        <v>39.75</v>
      </c>
    </row>
    <row r="252" spans="1:4" x14ac:dyDescent="0.25">
      <c r="B252" t="s">
        <v>39</v>
      </c>
      <c r="C252">
        <f>MAX(C204:C245)</f>
        <v>39.700000000000003</v>
      </c>
      <c r="D252">
        <f>MAX(D204:D245)</f>
        <v>147</v>
      </c>
    </row>
    <row r="254" spans="1:4" x14ac:dyDescent="0.25">
      <c r="A254" t="s">
        <v>47</v>
      </c>
      <c r="B254" t="s">
        <v>40</v>
      </c>
      <c r="C254">
        <f>C249</f>
        <v>5.625</v>
      </c>
      <c r="D254">
        <f>D249</f>
        <v>22</v>
      </c>
    </row>
    <row r="255" spans="1:4" x14ac:dyDescent="0.25">
      <c r="A255" t="s">
        <v>49</v>
      </c>
      <c r="B255" t="s">
        <v>41</v>
      </c>
      <c r="C255">
        <f>(C250-C249)</f>
        <v>7.0678571428571413</v>
      </c>
      <c r="D255">
        <f>(D250-D249)</f>
        <v>11.666666666666664</v>
      </c>
    </row>
    <row r="256" spans="1:4" x14ac:dyDescent="0.25">
      <c r="A256" t="s">
        <v>48</v>
      </c>
      <c r="B256" t="s">
        <v>42</v>
      </c>
      <c r="C256">
        <f>(C251-C250)</f>
        <v>4.4821428571428559</v>
      </c>
      <c r="D256">
        <f>(D251-D250)</f>
        <v>6.0833333333333357</v>
      </c>
    </row>
    <row r="258" spans="2:4" x14ac:dyDescent="0.25">
      <c r="B258" t="s">
        <v>43</v>
      </c>
      <c r="C258">
        <f>(C252-C251)</f>
        <v>22.525000000000006</v>
      </c>
      <c r="D258">
        <f>(D252-D251)</f>
        <v>107.25</v>
      </c>
    </row>
    <row r="259" spans="2:4" x14ac:dyDescent="0.25">
      <c r="B259" t="s">
        <v>44</v>
      </c>
      <c r="C259">
        <f>(C249-C248)</f>
        <v>3.625</v>
      </c>
      <c r="D259">
        <f>(D249-D248)</f>
        <v>18</v>
      </c>
    </row>
    <row r="288" spans="1:1" x14ac:dyDescent="0.25">
      <c r="A288" t="s">
        <v>50</v>
      </c>
    </row>
    <row r="289" spans="1:1" x14ac:dyDescent="0.25">
      <c r="A289" t="s">
        <v>51</v>
      </c>
    </row>
    <row r="314" spans="2:6" x14ac:dyDescent="0.25">
      <c r="B314" t="s">
        <v>59</v>
      </c>
      <c r="C314">
        <v>45</v>
      </c>
      <c r="E314" t="s">
        <v>57</v>
      </c>
      <c r="F314">
        <v>150</v>
      </c>
    </row>
    <row r="315" spans="2:6" x14ac:dyDescent="0.25">
      <c r="B315" t="s">
        <v>58</v>
      </c>
      <c r="C315">
        <v>16</v>
      </c>
      <c r="E315" t="s">
        <v>58</v>
      </c>
      <c r="F315">
        <v>1</v>
      </c>
    </row>
    <row r="316" spans="2:6" x14ac:dyDescent="0.25">
      <c r="B316" t="s">
        <v>55</v>
      </c>
      <c r="C316">
        <v>42</v>
      </c>
      <c r="E316" t="s">
        <v>55</v>
      </c>
      <c r="F316">
        <v>42</v>
      </c>
    </row>
    <row r="317" spans="2:6" x14ac:dyDescent="0.25">
      <c r="B317" t="s">
        <v>56</v>
      </c>
      <c r="C317">
        <f xml:space="preserve"> 16/42</f>
        <v>0.38095238095238093</v>
      </c>
      <c r="E317" t="s">
        <v>56</v>
      </c>
      <c r="F317">
        <f>1/42</f>
        <v>2.3809523809523808E-2</v>
      </c>
    </row>
    <row r="319" spans="2:6" x14ac:dyDescent="0.25">
      <c r="B319" t="s">
        <v>60</v>
      </c>
      <c r="E319">
        <f>C317+F317</f>
        <v>0.40476190476190477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GUEST 1</cp:lastModifiedBy>
  <dcterms:created xsi:type="dcterms:W3CDTF">2019-07-11T22:20:36Z</dcterms:created>
  <dcterms:modified xsi:type="dcterms:W3CDTF">2019-07-12T16:49:47Z</dcterms:modified>
</cp:coreProperties>
</file>